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Лист1!$A$1:$H$40</definedName>
  </definedNames>
  <calcPr calcId="145621"/>
</workbook>
</file>

<file path=xl/calcChain.xml><?xml version="1.0" encoding="utf-8"?>
<calcChain xmlns="http://schemas.openxmlformats.org/spreadsheetml/2006/main">
  <c r="H27" i="1" l="1"/>
  <c r="H28" i="1"/>
  <c r="G15" i="1" l="1"/>
  <c r="D15" i="1" l="1"/>
  <c r="D18" i="1"/>
  <c r="G28" i="1" l="1"/>
  <c r="G27" i="1"/>
  <c r="G26" i="1"/>
  <c r="H10" i="1"/>
  <c r="G14" i="1"/>
  <c r="G17" i="1"/>
  <c r="H14" i="1" l="1"/>
  <c r="D22" i="1"/>
  <c r="D21" i="1"/>
  <c r="C20" i="1"/>
  <c r="B20" i="1"/>
  <c r="D20" i="1" s="1"/>
  <c r="D14" i="1"/>
  <c r="D13" i="1"/>
  <c r="D12" i="1"/>
  <c r="D11" i="1"/>
  <c r="D10" i="1"/>
  <c r="D9" i="1"/>
  <c r="C8" i="1"/>
  <c r="B8" i="1"/>
  <c r="G25" i="1"/>
  <c r="G10" i="1"/>
  <c r="H11" i="1"/>
  <c r="E8" i="1"/>
  <c r="C31" i="1"/>
  <c r="B31" i="1"/>
  <c r="F20" i="1"/>
  <c r="E20" i="1"/>
  <c r="F38" i="1"/>
  <c r="C38" i="1"/>
  <c r="F8" i="1"/>
  <c r="D25" i="1"/>
  <c r="B23" i="1" l="1"/>
  <c r="H8" i="1"/>
  <c r="D8" i="1"/>
  <c r="C23" i="1"/>
  <c r="D26" i="1"/>
  <c r="H26" i="1"/>
  <c r="F31" i="1"/>
  <c r="E31" i="1"/>
  <c r="D23" i="1" l="1"/>
  <c r="D31" i="1"/>
  <c r="G29" i="1" l="1"/>
  <c r="B38" i="1" l="1"/>
  <c r="G22" i="1" l="1"/>
  <c r="H29" i="1"/>
  <c r="H22" i="1"/>
  <c r="H12" i="1"/>
  <c r="H13" i="1"/>
  <c r="D28" i="1"/>
  <c r="H25" i="1"/>
  <c r="H21" i="1"/>
  <c r="H9" i="1"/>
  <c r="E38" i="1"/>
  <c r="G13" i="1"/>
  <c r="G12" i="1"/>
  <c r="G11" i="1"/>
  <c r="G9" i="1"/>
  <c r="E23" i="1"/>
  <c r="G21" i="1"/>
  <c r="D27" i="1"/>
  <c r="D29" i="1"/>
  <c r="B32" i="1" l="1"/>
  <c r="E32" i="1"/>
  <c r="H20" i="1"/>
  <c r="C32" i="1"/>
  <c r="G31" i="1"/>
  <c r="G20" i="1"/>
  <c r="F23" i="1"/>
  <c r="G8" i="1"/>
  <c r="H31" i="1"/>
  <c r="G23" i="1" l="1"/>
  <c r="H23" i="1"/>
  <c r="F32" i="1"/>
</calcChain>
</file>

<file path=xl/sharedStrings.xml><?xml version="1.0" encoding="utf-8"?>
<sst xmlns="http://schemas.openxmlformats.org/spreadsheetml/2006/main" count="50" uniqueCount="48">
  <si>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</si>
  <si>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</si>
  <si>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</si>
  <si>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</si>
  <si>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</si>
  <si>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</si>
  <si>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</si>
  <si>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</si>
  <si>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</si>
  <si>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</si>
  <si>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</si>
  <si>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</si>
  <si>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</si>
  <si>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</si>
  <si>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</si>
  <si>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</si>
  <si>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</si>
  <si>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</si>
  <si>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</si>
  <si>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</si>
  <si>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Председатель
комитета финансов администрации 
Марксовского муниципального района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</si>
  <si>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</si>
  <si>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</si>
  <si>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</si>
  <si>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</si>
  <si>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</si>
  <si>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</si>
  <si>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свыше 200,0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</si>
  <si>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</si>
  <si>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</si>
  <si>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</si>
  <si>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Получение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</si>
  <si>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</si>
  <si>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</si>
  <si>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</si>
  <si>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>Кассовое исполнение</t>
  </si>
  <si>
    <t>Бюджетные назначения</t>
  </si>
  <si>
    <t xml:space="preserve">Кассовое исполнение </t>
  </si>
  <si>
    <t>Невыясненные платежи</t>
  </si>
  <si>
    <t>Источники финансирования дефицита бюджета - всего:</t>
  </si>
  <si>
    <t>Приложение № 3</t>
  </si>
  <si>
    <t>Инициативные платежи</t>
  </si>
  <si>
    <t>налоги  на товары (работы, услуги), реализуемые на территории   Российской Федерации</t>
  </si>
  <si>
    <t>Темп роста, в % (2023 г./ 2022 г.)</t>
  </si>
  <si>
    <t>Штрафы, санкции, возмещение ущерба</t>
  </si>
  <si>
    <t xml:space="preserve"> об исполнении бюджета Зоркинского муниципального образования за 1 полугодие 2023 года в сравнении с 1 полугодием 2022 годом</t>
  </si>
  <si>
    <t>на 1 июля 2022 года</t>
  </si>
  <si>
    <t>на 1 июля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</si>
</sst>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11" fillId="0" borderId="0" xfId="0" applyFont="1"/>
    <xf numFmtId="164" fontId="12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/>
    </xf>
    <xf numFmtId="164" fontId="15" fillId="0" borderId="1" xfId="0" applyNumberFormat="1" applyFont="1" applyBorder="1" applyAlignment="1">
      <alignment horizontal="right" vertical="center"/>
    </xf>
    <xf numFmtId="164" fontId="14" fillId="3" borderId="1" xfId="0" applyNumberFormat="1" applyFont="1" applyFill="1" applyBorder="1" applyAlignment="1">
      <alignment horizontal="right" vertical="center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" fillId="3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2" fillId="3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topLeftCell="A14" zoomScaleNormal="100" zoomScaleSheetLayoutView="87" workbookViewId="0">
      <selection activeCell="C17" sqref="C16:C17"/>
    </sheetView>
  </sheetViews>
  <sheetFormatPr defaultRowHeight="15" x14ac:dyDescent="0.25"/>
  <cols>
    <col min="1" max="1" width="42.7109375" customWidth="1"/>
    <col min="2" max="2" width="14" customWidth="1"/>
    <col min="3" max="3" width="14.42578125" style="51" customWidth="1"/>
    <col min="4" max="4" width="13" customWidth="1"/>
    <col min="5" max="5" width="15.42578125" customWidth="1"/>
    <col min="6" max="6" width="14.42578125" style="56" customWidth="1"/>
    <col min="7" max="7" width="12.85546875" customWidth="1"/>
    <col min="8" max="8" width="12" customWidth="1"/>
  </cols>
  <sheetData>
    <row r="1" spans="1:8" ht="15.75" x14ac:dyDescent="0.25">
      <c r="G1" s="30" t="s">
        <v>40</v>
      </c>
      <c r="H1" s="30"/>
    </row>
    <row r="2" spans="1:8" ht="15.75" x14ac:dyDescent="0.25">
      <c r="A2" s="31" t="s">
        <v>23</v>
      </c>
      <c r="B2" s="31"/>
      <c r="C2" s="31"/>
      <c r="D2" s="31"/>
      <c r="E2" s="31"/>
      <c r="F2" s="31"/>
      <c r="G2" s="31"/>
      <c r="H2" s="31"/>
    </row>
    <row r="3" spans="1:8" ht="18" customHeight="1" x14ac:dyDescent="0.25">
      <c r="A3" s="40" t="s">
        <v>45</v>
      </c>
      <c r="B3" s="40"/>
      <c r="C3" s="40"/>
      <c r="D3" s="40"/>
      <c r="E3" s="40"/>
      <c r="F3" s="40"/>
      <c r="G3" s="40"/>
      <c r="H3" s="40"/>
    </row>
    <row r="4" spans="1:8" ht="17.25" customHeight="1" x14ac:dyDescent="0.25">
      <c r="A4" s="1"/>
      <c r="B4" s="1"/>
      <c r="C4" s="52"/>
      <c r="D4" s="2"/>
      <c r="E4" s="1"/>
      <c r="F4" s="57"/>
      <c r="G4" s="2"/>
      <c r="H4" s="2" t="s">
        <v>16</v>
      </c>
    </row>
    <row r="5" spans="1:8" ht="17.25" customHeight="1" x14ac:dyDescent="0.25">
      <c r="A5" s="41" t="s">
        <v>0</v>
      </c>
      <c r="B5" s="43" t="s">
        <v>46</v>
      </c>
      <c r="C5" s="44"/>
      <c r="D5" s="45"/>
      <c r="E5" s="46" t="s">
        <v>47</v>
      </c>
      <c r="F5" s="47"/>
      <c r="G5" s="48"/>
      <c r="H5" s="49" t="s">
        <v>43</v>
      </c>
    </row>
    <row r="6" spans="1:8" ht="59.25" customHeight="1" x14ac:dyDescent="0.25">
      <c r="A6" s="42"/>
      <c r="B6" s="15" t="s">
        <v>34</v>
      </c>
      <c r="C6" s="53" t="s">
        <v>35</v>
      </c>
      <c r="D6" s="15" t="s">
        <v>15</v>
      </c>
      <c r="E6" s="15" t="s">
        <v>36</v>
      </c>
      <c r="F6" s="58" t="s">
        <v>37</v>
      </c>
      <c r="G6" s="15" t="s">
        <v>15</v>
      </c>
      <c r="H6" s="50"/>
    </row>
    <row r="7" spans="1:8" x14ac:dyDescent="0.25">
      <c r="A7" s="33" t="s">
        <v>1</v>
      </c>
      <c r="B7" s="33"/>
      <c r="C7" s="33"/>
      <c r="D7" s="33"/>
      <c r="E7" s="33"/>
      <c r="F7" s="33"/>
      <c r="G7" s="33"/>
      <c r="H7" s="33"/>
    </row>
    <row r="8" spans="1:8" x14ac:dyDescent="0.25">
      <c r="A8" s="4" t="s">
        <v>2</v>
      </c>
      <c r="B8" s="12">
        <f>SUM(B9:B19)</f>
        <v>11570.900000000001</v>
      </c>
      <c r="C8" s="54">
        <f>SUM(C9:C19)</f>
        <v>6291.4</v>
      </c>
      <c r="D8" s="20">
        <f t="shared" ref="D8:D18" si="0">C8/B8*100</f>
        <v>54.3726071437831</v>
      </c>
      <c r="E8" s="12">
        <f>SUM(E9:E19)</f>
        <v>12545.4</v>
      </c>
      <c r="F8" s="17">
        <f>SUM(F9:F19)</f>
        <v>5399.7999999999993</v>
      </c>
      <c r="G8" s="20">
        <f t="shared" ref="G8:G17" si="1">F8/E8*100</f>
        <v>43.042071197410998</v>
      </c>
      <c r="H8" s="23">
        <f>SUM(F8/C8)*100</f>
        <v>85.828273516228492</v>
      </c>
    </row>
    <row r="9" spans="1:8" ht="30" x14ac:dyDescent="0.25">
      <c r="A9" s="6" t="s">
        <v>18</v>
      </c>
      <c r="B9" s="3">
        <v>1227.8</v>
      </c>
      <c r="C9" s="10">
        <v>575.1</v>
      </c>
      <c r="D9" s="21">
        <f t="shared" si="0"/>
        <v>46.839876201335727</v>
      </c>
      <c r="E9" s="3">
        <v>1612</v>
      </c>
      <c r="F9" s="59">
        <v>562.70000000000005</v>
      </c>
      <c r="G9" s="21">
        <f t="shared" si="1"/>
        <v>34.906947890818863</v>
      </c>
      <c r="H9" s="24">
        <f>SUM(F9/C9)*100</f>
        <v>97.843853242914278</v>
      </c>
    </row>
    <row r="10" spans="1:8" ht="30" customHeight="1" x14ac:dyDescent="0.25">
      <c r="A10" s="6" t="s">
        <v>42</v>
      </c>
      <c r="B10" s="3">
        <v>5811</v>
      </c>
      <c r="C10" s="10">
        <v>3147.2</v>
      </c>
      <c r="D10" s="21">
        <f t="shared" si="0"/>
        <v>54.159352951299255</v>
      </c>
      <c r="E10" s="3">
        <v>6039.4</v>
      </c>
      <c r="F10" s="59">
        <v>3291.1</v>
      </c>
      <c r="G10" s="21">
        <f t="shared" si="1"/>
        <v>54.493823889790384</v>
      </c>
      <c r="H10" s="24">
        <f>SUM(F10/C10)*100</f>
        <v>104.57231825114388</v>
      </c>
    </row>
    <row r="11" spans="1:8" x14ac:dyDescent="0.25">
      <c r="A11" s="6" t="s">
        <v>30</v>
      </c>
      <c r="B11" s="3">
        <v>996.3</v>
      </c>
      <c r="C11" s="10">
        <v>1059.2</v>
      </c>
      <c r="D11" s="21">
        <f t="shared" si="0"/>
        <v>106.3133594298906</v>
      </c>
      <c r="E11" s="3">
        <v>1062.4000000000001</v>
      </c>
      <c r="F11" s="59">
        <v>1008.9</v>
      </c>
      <c r="G11" s="21">
        <f t="shared" si="1"/>
        <v>94.964231927710827</v>
      </c>
      <c r="H11" s="24">
        <f t="shared" ref="H11:H14" si="2">SUM(F11/C11)*100</f>
        <v>95.251132930513592</v>
      </c>
    </row>
    <row r="12" spans="1:8" x14ac:dyDescent="0.25">
      <c r="A12" s="6" t="s">
        <v>28</v>
      </c>
      <c r="B12" s="3">
        <v>2895</v>
      </c>
      <c r="C12" s="10">
        <v>930.4</v>
      </c>
      <c r="D12" s="21">
        <f t="shared" si="0"/>
        <v>32.138169257340245</v>
      </c>
      <c r="E12" s="3">
        <v>3562.9</v>
      </c>
      <c r="F12" s="59">
        <v>357.6</v>
      </c>
      <c r="G12" s="21">
        <f t="shared" si="1"/>
        <v>10.036767801510006</v>
      </c>
      <c r="H12" s="24">
        <f t="shared" si="2"/>
        <v>38.435081685296652</v>
      </c>
    </row>
    <row r="13" spans="1:8" x14ac:dyDescent="0.25">
      <c r="A13" s="6" t="s">
        <v>29</v>
      </c>
      <c r="B13" s="3">
        <v>12.2</v>
      </c>
      <c r="C13" s="10">
        <v>10.5</v>
      </c>
      <c r="D13" s="21">
        <f t="shared" si="0"/>
        <v>86.06557377049181</v>
      </c>
      <c r="E13" s="3">
        <v>22.2</v>
      </c>
      <c r="F13" s="59">
        <v>6.9</v>
      </c>
      <c r="G13" s="21">
        <f t="shared" si="1"/>
        <v>31.081081081081084</v>
      </c>
      <c r="H13" s="24">
        <f t="shared" si="2"/>
        <v>65.714285714285708</v>
      </c>
    </row>
    <row r="14" spans="1:8" ht="46.5" customHeight="1" x14ac:dyDescent="0.25">
      <c r="A14" s="6" t="s">
        <v>3</v>
      </c>
      <c r="B14" s="3">
        <v>128.6</v>
      </c>
      <c r="C14" s="10">
        <v>22.4</v>
      </c>
      <c r="D14" s="21">
        <f t="shared" si="0"/>
        <v>17.418351477449455</v>
      </c>
      <c r="E14" s="3">
        <v>128.6</v>
      </c>
      <c r="F14" s="59">
        <v>29.7</v>
      </c>
      <c r="G14" s="21">
        <f t="shared" si="1"/>
        <v>23.094867807153964</v>
      </c>
      <c r="H14" s="24">
        <f t="shared" si="2"/>
        <v>132.58928571428572</v>
      </c>
    </row>
    <row r="15" spans="1:8" ht="0.75" customHeight="1" x14ac:dyDescent="0.25">
      <c r="A15" s="6" t="s">
        <v>25</v>
      </c>
      <c r="B15" s="3"/>
      <c r="C15" s="10"/>
      <c r="D15" s="21" t="e">
        <f t="shared" si="0"/>
        <v>#DIV/0!</v>
      </c>
      <c r="E15" s="3"/>
      <c r="F15" s="59"/>
      <c r="G15" s="21" t="e">
        <f t="shared" si="1"/>
        <v>#DIV/0!</v>
      </c>
      <c r="H15" s="24" t="s">
        <v>27</v>
      </c>
    </row>
    <row r="16" spans="1:8" ht="28.5" customHeight="1" x14ac:dyDescent="0.25">
      <c r="A16" s="6" t="s">
        <v>4</v>
      </c>
      <c r="B16" s="3"/>
      <c r="C16" s="10"/>
      <c r="D16" s="21"/>
      <c r="E16" s="3"/>
      <c r="F16" s="59">
        <v>25</v>
      </c>
      <c r="G16" s="21"/>
      <c r="H16" s="24"/>
    </row>
    <row r="17" spans="1:8" x14ac:dyDescent="0.25">
      <c r="A17" s="6" t="s">
        <v>44</v>
      </c>
      <c r="B17" s="3"/>
      <c r="C17" s="10"/>
      <c r="D17" s="21"/>
      <c r="E17" s="3">
        <v>117.9</v>
      </c>
      <c r="F17" s="59">
        <v>117.9</v>
      </c>
      <c r="G17" s="21">
        <f t="shared" si="1"/>
        <v>100</v>
      </c>
      <c r="H17" s="24"/>
    </row>
    <row r="18" spans="1:8" x14ac:dyDescent="0.25">
      <c r="A18" s="6" t="s">
        <v>41</v>
      </c>
      <c r="B18" s="3">
        <v>500</v>
      </c>
      <c r="C18" s="10">
        <v>500</v>
      </c>
      <c r="D18" s="21">
        <f t="shared" si="0"/>
        <v>100</v>
      </c>
      <c r="E18" s="3"/>
      <c r="F18" s="59"/>
      <c r="G18" s="21"/>
      <c r="H18" s="24"/>
    </row>
    <row r="19" spans="1:8" ht="15.75" customHeight="1" x14ac:dyDescent="0.25">
      <c r="A19" s="6" t="s">
        <v>38</v>
      </c>
      <c r="B19" s="3"/>
      <c r="C19" s="10">
        <v>46.6</v>
      </c>
      <c r="D19" s="21"/>
      <c r="E19" s="3"/>
      <c r="F19" s="59"/>
      <c r="G19" s="21"/>
      <c r="H19" s="24"/>
    </row>
    <row r="20" spans="1:8" x14ac:dyDescent="0.25">
      <c r="A20" s="4" t="s">
        <v>5</v>
      </c>
      <c r="B20" s="12">
        <f>B21</f>
        <v>18658.7</v>
      </c>
      <c r="C20" s="54">
        <f>C21</f>
        <v>927.9</v>
      </c>
      <c r="D20" s="20">
        <f t="shared" ref="D20:D23" si="3">C20/B20*100</f>
        <v>4.9730152690165976</v>
      </c>
      <c r="E20" s="12">
        <f>E21</f>
        <v>17589.900000000001</v>
      </c>
      <c r="F20" s="17">
        <f>F21</f>
        <v>794.3</v>
      </c>
      <c r="G20" s="20">
        <f t="shared" ref="G20:G23" si="4">F20/E20*100</f>
        <v>4.5156595546307816</v>
      </c>
      <c r="H20" s="23">
        <f t="shared" ref="H20:H31" si="5">SUM(F20/C20)*100</f>
        <v>85.601896756115963</v>
      </c>
    </row>
    <row r="21" spans="1:8" ht="29.25" customHeight="1" x14ac:dyDescent="0.25">
      <c r="A21" s="6" t="s">
        <v>19</v>
      </c>
      <c r="B21" s="13">
        <v>18658.7</v>
      </c>
      <c r="C21" s="10">
        <v>927.9</v>
      </c>
      <c r="D21" s="21">
        <f t="shared" si="3"/>
        <v>4.9730152690165976</v>
      </c>
      <c r="E21" s="13">
        <v>17589.900000000001</v>
      </c>
      <c r="F21" s="59">
        <v>794.3</v>
      </c>
      <c r="G21" s="21">
        <f t="shared" si="4"/>
        <v>4.5156595546307816</v>
      </c>
      <c r="H21" s="24">
        <f t="shared" si="5"/>
        <v>85.601896756115963</v>
      </c>
    </row>
    <row r="22" spans="1:8" ht="19.5" hidden="1" customHeight="1" x14ac:dyDescent="0.25">
      <c r="A22" s="6" t="s">
        <v>22</v>
      </c>
      <c r="B22" s="3"/>
      <c r="C22" s="10"/>
      <c r="D22" s="21" t="e">
        <f t="shared" si="3"/>
        <v>#DIV/0!</v>
      </c>
      <c r="E22" s="3"/>
      <c r="F22" s="59"/>
      <c r="G22" s="21" t="e">
        <f t="shared" si="4"/>
        <v>#DIV/0!</v>
      </c>
      <c r="H22" s="24" t="e">
        <f t="shared" si="5"/>
        <v>#DIV/0!</v>
      </c>
    </row>
    <row r="23" spans="1:8" x14ac:dyDescent="0.25">
      <c r="A23" s="16" t="s">
        <v>6</v>
      </c>
      <c r="B23" s="17">
        <f>B8+B20</f>
        <v>30229.600000000002</v>
      </c>
      <c r="C23" s="54">
        <f>C8+C20</f>
        <v>7219.2999999999993</v>
      </c>
      <c r="D23" s="22">
        <f t="shared" si="3"/>
        <v>23.88155979569693</v>
      </c>
      <c r="E23" s="17">
        <f>E8+E20</f>
        <v>30135.300000000003</v>
      </c>
      <c r="F23" s="17">
        <f>F8+F20</f>
        <v>6194.0999999999995</v>
      </c>
      <c r="G23" s="22">
        <f t="shared" si="4"/>
        <v>20.554300106519594</v>
      </c>
      <c r="H23" s="25">
        <f t="shared" si="5"/>
        <v>85.799177205546243</v>
      </c>
    </row>
    <row r="24" spans="1:8" x14ac:dyDescent="0.25">
      <c r="A24" s="34" t="s">
        <v>7</v>
      </c>
      <c r="B24" s="35"/>
      <c r="C24" s="35"/>
      <c r="D24" s="35"/>
      <c r="E24" s="35"/>
      <c r="F24" s="35"/>
      <c r="G24" s="35"/>
      <c r="H24" s="36"/>
    </row>
    <row r="25" spans="1:8" ht="18.75" customHeight="1" x14ac:dyDescent="0.25">
      <c r="A25" s="9" t="s">
        <v>8</v>
      </c>
      <c r="B25" s="10">
        <v>6704.4</v>
      </c>
      <c r="C25" s="10">
        <v>3289.5</v>
      </c>
      <c r="D25" s="26">
        <f>C25/B25*100</f>
        <v>49.064793270091286</v>
      </c>
      <c r="E25" s="10">
        <v>9380.1</v>
      </c>
      <c r="F25" s="59">
        <v>5361.7</v>
      </c>
      <c r="G25" s="21">
        <f>F25/E25*100</f>
        <v>57.160371424611675</v>
      </c>
      <c r="H25" s="24">
        <f t="shared" si="5"/>
        <v>162.99437604499164</v>
      </c>
    </row>
    <row r="26" spans="1:8" ht="18.75" customHeight="1" x14ac:dyDescent="0.25">
      <c r="A26" s="9" t="s">
        <v>33</v>
      </c>
      <c r="B26" s="10">
        <v>249.2</v>
      </c>
      <c r="C26" s="10">
        <v>101.9</v>
      </c>
      <c r="D26" s="26">
        <f t="shared" ref="D26" si="6">C26/B26*100</f>
        <v>40.890850722311399</v>
      </c>
      <c r="E26" s="10">
        <v>288.10000000000002</v>
      </c>
      <c r="F26" s="59">
        <v>140.9</v>
      </c>
      <c r="G26" s="21">
        <f>F26/E26*100</f>
        <v>48.906629642485242</v>
      </c>
      <c r="H26" s="24">
        <f>SUM(F26/C26)*100</f>
        <v>138.27281648675171</v>
      </c>
    </row>
    <row r="27" spans="1:8" x14ac:dyDescent="0.25">
      <c r="A27" s="6" t="s">
        <v>9</v>
      </c>
      <c r="B27" s="3">
        <v>20546</v>
      </c>
      <c r="C27" s="10">
        <v>1538</v>
      </c>
      <c r="D27" s="27">
        <f t="shared" ref="D27:D29" si="7">C27/B27*100</f>
        <v>7.4856419741068825</v>
      </c>
      <c r="E27" s="3">
        <v>26573.4</v>
      </c>
      <c r="F27" s="59">
        <v>2886.1</v>
      </c>
      <c r="G27" s="21">
        <f>F27/E27*100</f>
        <v>10.860860860860861</v>
      </c>
      <c r="H27" s="24">
        <f>SUM(F27/C27)*100</f>
        <v>187.65279583875162</v>
      </c>
    </row>
    <row r="28" spans="1:8" x14ac:dyDescent="0.25">
      <c r="A28" s="6" t="s">
        <v>10</v>
      </c>
      <c r="B28" s="3">
        <v>2706.2</v>
      </c>
      <c r="C28" s="10">
        <v>94.6</v>
      </c>
      <c r="D28" s="27">
        <f t="shared" si="7"/>
        <v>3.4956765944867345</v>
      </c>
      <c r="E28" s="3">
        <v>318.89999999999998</v>
      </c>
      <c r="F28" s="59">
        <v>170.2</v>
      </c>
      <c r="G28" s="21">
        <f>F28/E28*100</f>
        <v>53.370962684227031</v>
      </c>
      <c r="H28" s="24">
        <f>SUM(F28/C28)*100</f>
        <v>179.91543340380548</v>
      </c>
    </row>
    <row r="29" spans="1:8" x14ac:dyDescent="0.25">
      <c r="A29" s="6" t="s">
        <v>11</v>
      </c>
      <c r="B29" s="3">
        <v>136</v>
      </c>
      <c r="C29" s="10">
        <v>52.4</v>
      </c>
      <c r="D29" s="27">
        <f t="shared" si="7"/>
        <v>38.529411764705877</v>
      </c>
      <c r="E29" s="3">
        <v>130</v>
      </c>
      <c r="F29" s="59">
        <v>62.9</v>
      </c>
      <c r="G29" s="21">
        <f t="shared" ref="G29" si="8">F29/E29*100</f>
        <v>48.38461538461538</v>
      </c>
      <c r="H29" s="24">
        <f t="shared" si="5"/>
        <v>120.03816793893129</v>
      </c>
    </row>
    <row r="30" spans="1:8" ht="30" hidden="1" x14ac:dyDescent="0.25">
      <c r="A30" s="6" t="s">
        <v>12</v>
      </c>
      <c r="B30" s="3"/>
      <c r="C30" s="10"/>
      <c r="D30" s="27"/>
      <c r="E30" s="3"/>
      <c r="F30" s="59"/>
      <c r="G30" s="21"/>
      <c r="H30" s="24"/>
    </row>
    <row r="31" spans="1:8" x14ac:dyDescent="0.25">
      <c r="A31" s="4" t="s">
        <v>6</v>
      </c>
      <c r="B31" s="5">
        <f>B25+B26+B27+B28+B29+B30</f>
        <v>30341.8</v>
      </c>
      <c r="C31" s="54">
        <f>C25+C26+C27+C28+C29+C30</f>
        <v>5076.3999999999996</v>
      </c>
      <c r="D31" s="28">
        <f>C31/B31*100</f>
        <v>16.730714723582647</v>
      </c>
      <c r="E31" s="5">
        <f>E25+E26+E27+E28+E29+E30</f>
        <v>36690.500000000007</v>
      </c>
      <c r="F31" s="17">
        <f>F25+F26+F27+F28+F29+F30</f>
        <v>8621.7999999999993</v>
      </c>
      <c r="G31" s="20">
        <f>F31/E31*100</f>
        <v>23.498725828211654</v>
      </c>
      <c r="H31" s="23">
        <f t="shared" si="5"/>
        <v>169.84083208573003</v>
      </c>
    </row>
    <row r="32" spans="1:8" ht="30" x14ac:dyDescent="0.25">
      <c r="A32" s="6" t="s">
        <v>17</v>
      </c>
      <c r="B32" s="3">
        <f>B23-B31</f>
        <v>-112.19999999999709</v>
      </c>
      <c r="C32" s="10">
        <f>C23-C31</f>
        <v>2142.8999999999996</v>
      </c>
      <c r="D32" s="3"/>
      <c r="E32" s="13">
        <f>E23-E31</f>
        <v>-6555.2000000000044</v>
      </c>
      <c r="F32" s="59">
        <f>F23-F31</f>
        <v>-2427.6999999999998</v>
      </c>
      <c r="G32" s="21"/>
      <c r="H32" s="29"/>
    </row>
    <row r="33" spans="1:8" x14ac:dyDescent="0.25">
      <c r="A33" s="37" t="s">
        <v>13</v>
      </c>
      <c r="B33" s="38"/>
      <c r="C33" s="38"/>
      <c r="D33" s="38"/>
      <c r="E33" s="38"/>
      <c r="F33" s="38"/>
      <c r="G33" s="38"/>
      <c r="H33" s="39"/>
    </row>
    <row r="34" spans="1:8" ht="29.25" customHeight="1" x14ac:dyDescent="0.25">
      <c r="A34" s="6" t="s">
        <v>26</v>
      </c>
      <c r="B34" s="3">
        <v>0</v>
      </c>
      <c r="C34" s="10">
        <v>0</v>
      </c>
      <c r="D34" s="3"/>
      <c r="E34" s="3">
        <v>0</v>
      </c>
      <c r="F34" s="59">
        <v>0</v>
      </c>
      <c r="G34" s="13"/>
      <c r="H34" s="11"/>
    </row>
    <row r="35" spans="1:8" ht="60" x14ac:dyDescent="0.25">
      <c r="A35" s="14" t="s">
        <v>31</v>
      </c>
      <c r="B35" s="3">
        <v>2000</v>
      </c>
      <c r="C35" s="10"/>
      <c r="D35" s="3"/>
      <c r="E35" s="3">
        <v>2000</v>
      </c>
      <c r="F35" s="59">
        <v>0</v>
      </c>
      <c r="G35" s="13"/>
      <c r="H35" s="11"/>
    </row>
    <row r="36" spans="1:8" ht="78.75" customHeight="1" x14ac:dyDescent="0.25">
      <c r="A36" s="14" t="s">
        <v>32</v>
      </c>
      <c r="B36" s="3">
        <v>-2000</v>
      </c>
      <c r="C36" s="10"/>
      <c r="D36" s="3"/>
      <c r="E36" s="3">
        <v>-2000</v>
      </c>
      <c r="F36" s="59">
        <v>0</v>
      </c>
      <c r="G36" s="13"/>
      <c r="H36" s="11"/>
    </row>
    <row r="37" spans="1:8" ht="31.5" customHeight="1" x14ac:dyDescent="0.25">
      <c r="A37" s="6" t="s">
        <v>14</v>
      </c>
      <c r="B37" s="3">
        <v>112.2</v>
      </c>
      <c r="C37" s="10">
        <v>-2142.9</v>
      </c>
      <c r="D37" s="3"/>
      <c r="E37" s="3">
        <v>6555.2</v>
      </c>
      <c r="F37" s="59">
        <v>2427.6999999999998</v>
      </c>
      <c r="G37" s="13"/>
      <c r="H37" s="11"/>
    </row>
    <row r="38" spans="1:8" ht="28.5" x14ac:dyDescent="0.25">
      <c r="A38" s="4" t="s">
        <v>39</v>
      </c>
      <c r="B38" s="5">
        <f>SUM(B34:B37)</f>
        <v>112.2</v>
      </c>
      <c r="C38" s="54">
        <f>C35+C36+C37</f>
        <v>-2142.9</v>
      </c>
      <c r="D38" s="5"/>
      <c r="E38" s="12">
        <f>SUM(E34:E37)</f>
        <v>6555.2</v>
      </c>
      <c r="F38" s="17">
        <f>SUM(F34:F37)</f>
        <v>2427.6999999999998</v>
      </c>
      <c r="G38" s="12"/>
      <c r="H38" s="11"/>
    </row>
    <row r="39" spans="1:8" x14ac:dyDescent="0.25">
      <c r="A39" s="7"/>
      <c r="B39" s="8"/>
      <c r="C39" s="55"/>
      <c r="D39" s="8"/>
      <c r="E39" s="8"/>
      <c r="F39" s="60"/>
      <c r="G39" s="8"/>
    </row>
    <row r="40" spans="1:8" ht="47.25" x14ac:dyDescent="0.25">
      <c r="A40" s="18" t="s">
        <v>20</v>
      </c>
      <c r="B40" s="19"/>
      <c r="C40" s="32"/>
      <c r="D40" s="32"/>
      <c r="E40" s="19" t="s">
        <v>24</v>
      </c>
      <c r="F40" s="32" t="s">
        <v>21</v>
      </c>
      <c r="G40" s="32"/>
      <c r="H40" s="32"/>
    </row>
  </sheetData>
  <mergeCells count="12">
    <mergeCell ref="G1:H1"/>
    <mergeCell ref="A2:H2"/>
    <mergeCell ref="C40:D40"/>
    <mergeCell ref="F40:H40"/>
    <mergeCell ref="A7:H7"/>
    <mergeCell ref="A24:H24"/>
    <mergeCell ref="A33:H33"/>
    <mergeCell ref="A3:H3"/>
    <mergeCell ref="A5:A6"/>
    <mergeCell ref="B5:D5"/>
    <mergeCell ref="E5:G5"/>
    <mergeCell ref="H5:H6"/>
  </mergeCells>
  <phoneticPr fontId="6" type="noConversion"/>
  <pageMargins left="0.70866141732283472" right="0.11811023622047245" top="0.55118110236220474" bottom="0.15748031496062992" header="0.31496062992125984" footer="0.31496062992125984"/>
  <pageSetup paperSize="9" scale="61" orientation="portrait" r:id="rId1"/>
  <rowBreaks count="1" manualBreakCount="1">
    <brk id="4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 Лазарева</cp:lastModifiedBy>
  <cp:lastPrinted>2023-07-13T13:10:11Z</cp:lastPrinted>
  <dcterms:created xsi:type="dcterms:W3CDTF">2016-03-17T11:05:02Z</dcterms:created>
  <dcterms:modified xsi:type="dcterms:W3CDTF">2023-07-13T13:10:31Z</dcterms:modified>
</cp:coreProperties>
</file>